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36567A1A-7009-41F9-931A-A362C555508E}" xr6:coauthVersionLast="47" xr6:coauthVersionMax="47" xr10:uidLastSave="{00000000-0000-0000-0000-000000000000}"/>
  <bookViews>
    <workbookView xWindow="-104" yWindow="-104" windowWidth="22326" windowHeight="11947" xr2:uid="{51F08030-20AF-4EF1-A79D-AD03F25E4EBD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D56" i="8"/>
  <c r="F54" i="8"/>
  <c r="F51" i="8"/>
  <c r="F48" i="8"/>
  <c r="C48" i="8"/>
  <c r="C47" i="8"/>
  <c r="F45" i="8"/>
  <c r="F40" i="8"/>
  <c r="A39" i="8"/>
  <c r="H34" i="8"/>
  <c r="F55" i="8" s="1"/>
  <c r="E34" i="8"/>
  <c r="A34" i="8"/>
  <c r="H29" i="8"/>
  <c r="E29" i="8"/>
  <c r="A29" i="8"/>
  <c r="H24" i="8"/>
  <c r="F52" i="8" s="1"/>
  <c r="H23" i="8"/>
  <c r="H22" i="8"/>
  <c r="F50" i="8" s="1"/>
  <c r="H21" i="8"/>
  <c r="F49" i="8" s="1"/>
  <c r="H20" i="8"/>
  <c r="H19" i="8"/>
  <c r="F47" i="8" s="1"/>
  <c r="E17" i="8"/>
  <c r="H15" i="8"/>
  <c r="F46" i="8" s="1"/>
  <c r="H14" i="8"/>
  <c r="C14" i="8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C128" i="7"/>
  <c r="E123" i="7"/>
  <c r="G119" i="7"/>
  <c r="G118" i="7"/>
  <c r="H117" i="7"/>
  <c r="H113" i="7"/>
  <c r="H106" i="7"/>
  <c r="H100" i="7"/>
  <c r="H97" i="7"/>
  <c r="H102" i="7" s="1"/>
  <c r="H95" i="7"/>
  <c r="H92" i="7"/>
  <c r="G86" i="7"/>
  <c r="H85" i="7"/>
  <c r="G79" i="7"/>
  <c r="H74" i="7"/>
  <c r="H66" i="7"/>
  <c r="H62" i="7"/>
  <c r="H53" i="7"/>
  <c r="F45" i="7"/>
  <c r="C45" i="7"/>
  <c r="G45" i="7" s="1"/>
  <c r="H42" i="7"/>
  <c r="G39" i="7"/>
  <c r="G67" i="7" s="1"/>
  <c r="G38" i="7"/>
  <c r="G37" i="7"/>
  <c r="H37" i="7" s="1"/>
  <c r="H36" i="7"/>
  <c r="H26" i="7"/>
  <c r="H27" i="7" s="1"/>
  <c r="H32" i="7" s="1"/>
  <c r="H25" i="7"/>
  <c r="H20" i="7"/>
  <c r="F12" i="7"/>
  <c r="H9" i="7"/>
  <c r="H7" i="7"/>
  <c r="H6" i="7"/>
  <c r="B4" i="7"/>
  <c r="B3" i="7"/>
  <c r="H132" i="6"/>
  <c r="E123" i="6"/>
  <c r="E122" i="6"/>
  <c r="F122" i="6" s="1"/>
  <c r="G119" i="6"/>
  <c r="G118" i="6"/>
  <c r="H117" i="6"/>
  <c r="H113" i="6"/>
  <c r="H106" i="6"/>
  <c r="H102" i="6"/>
  <c r="H100" i="6"/>
  <c r="H97" i="6"/>
  <c r="H95" i="6"/>
  <c r="H92" i="6"/>
  <c r="H85" i="6"/>
  <c r="G79" i="6"/>
  <c r="H79" i="6" s="1"/>
  <c r="H74" i="6"/>
  <c r="H66" i="6"/>
  <c r="H57" i="6"/>
  <c r="H53" i="6"/>
  <c r="F45" i="6"/>
  <c r="C45" i="6"/>
  <c r="G45" i="6" s="1"/>
  <c r="G51" i="6" s="1"/>
  <c r="H42" i="6"/>
  <c r="G38" i="6"/>
  <c r="H38" i="6" s="1"/>
  <c r="H37" i="6"/>
  <c r="H39" i="6" s="1"/>
  <c r="H67" i="6" s="1"/>
  <c r="G37" i="6"/>
  <c r="G39" i="6" s="1"/>
  <c r="G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9" i="5"/>
  <c r="C129" i="5"/>
  <c r="E124" i="5"/>
  <c r="G120" i="5"/>
  <c r="G119" i="5"/>
  <c r="H118" i="5"/>
  <c r="H114" i="5"/>
  <c r="H107" i="5"/>
  <c r="H101" i="5"/>
  <c r="H98" i="5"/>
  <c r="H103" i="5" s="1"/>
  <c r="H96" i="5"/>
  <c r="G87" i="5"/>
  <c r="H86" i="5"/>
  <c r="G80" i="5"/>
  <c r="G78" i="5"/>
  <c r="G76" i="5"/>
  <c r="H75" i="5"/>
  <c r="H67" i="5"/>
  <c r="H53" i="5"/>
  <c r="F45" i="5"/>
  <c r="C45" i="5"/>
  <c r="G45" i="5" s="1"/>
  <c r="H42" i="5"/>
  <c r="G38" i="5"/>
  <c r="G37" i="5"/>
  <c r="G39" i="5" s="1"/>
  <c r="G68" i="5" s="1"/>
  <c r="H36" i="5"/>
  <c r="H28" i="5"/>
  <c r="H32" i="5" s="1"/>
  <c r="H26" i="5"/>
  <c r="H25" i="5"/>
  <c r="H20" i="5"/>
  <c r="F12" i="5"/>
  <c r="H9" i="5"/>
  <c r="H7" i="5"/>
  <c r="B3" i="5"/>
  <c r="H134" i="4"/>
  <c r="E129" i="4"/>
  <c r="F129" i="4" s="1"/>
  <c r="E124" i="4"/>
  <c r="E123" i="4"/>
  <c r="F123" i="4" s="1"/>
  <c r="G120" i="4"/>
  <c r="G119" i="4"/>
  <c r="H118" i="4"/>
  <c r="H114" i="4"/>
  <c r="H107" i="4"/>
  <c r="H103" i="4"/>
  <c r="H101" i="4"/>
  <c r="H98" i="4"/>
  <c r="H96" i="4"/>
  <c r="H86" i="4"/>
  <c r="G80" i="4"/>
  <c r="H75" i="4"/>
  <c r="H67" i="4"/>
  <c r="H60" i="4"/>
  <c r="H57" i="4"/>
  <c r="H53" i="4"/>
  <c r="F45" i="4"/>
  <c r="C45" i="4"/>
  <c r="G45" i="4" s="1"/>
  <c r="G51" i="4" s="1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9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90" i="3"/>
  <c r="G87" i="3"/>
  <c r="H86" i="3"/>
  <c r="H80" i="3"/>
  <c r="G80" i="3"/>
  <c r="G78" i="3"/>
  <c r="H75" i="3"/>
  <c r="H67" i="3"/>
  <c r="I62" i="3"/>
  <c r="H62" i="3"/>
  <c r="I54" i="3"/>
  <c r="H53" i="3"/>
  <c r="F45" i="3"/>
  <c r="C45" i="3"/>
  <c r="G45" i="3" s="1"/>
  <c r="H42" i="3"/>
  <c r="G38" i="3"/>
  <c r="H37" i="3"/>
  <c r="G37" i="3"/>
  <c r="H36" i="3"/>
  <c r="I26" i="3"/>
  <c r="I32" i="3" s="1"/>
  <c r="H26" i="3"/>
  <c r="H32" i="3" s="1"/>
  <c r="H25" i="3"/>
  <c r="H20" i="3"/>
  <c r="F12" i="3"/>
  <c r="H9" i="3"/>
  <c r="H7" i="3"/>
  <c r="C129" i="3" s="1"/>
  <c r="B3" i="3"/>
  <c r="G31" i="2"/>
  <c r="H31" i="2" s="1"/>
  <c r="G30" i="2"/>
  <c r="H30" i="2" s="1"/>
  <c r="H29" i="2"/>
  <c r="G29" i="2"/>
  <c r="G28" i="2"/>
  <c r="H28" i="2" s="1"/>
  <c r="H32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H186" i="1"/>
  <c r="C186" i="1"/>
  <c r="C182" i="1"/>
  <c r="H182" i="1" s="1"/>
  <c r="C178" i="1"/>
  <c r="H178" i="1" s="1"/>
  <c r="H192" i="1" s="1"/>
  <c r="G89" i="8" s="1"/>
  <c r="H173" i="1"/>
  <c r="G86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E84" i="1"/>
  <c r="D83" i="1"/>
  <c r="E83" i="1" s="1"/>
  <c r="A83" i="1"/>
  <c r="D81" i="1"/>
  <c r="E80" i="1"/>
  <c r="D80" i="1"/>
  <c r="E123" i="3" s="1"/>
  <c r="F123" i="3" s="1"/>
  <c r="D78" i="1"/>
  <c r="G72" i="1"/>
  <c r="G71" i="1"/>
  <c r="G70" i="1"/>
  <c r="G69" i="1"/>
  <c r="G68" i="1"/>
  <c r="G67" i="1"/>
  <c r="G86" i="6" s="1"/>
  <c r="E61" i="1"/>
  <c r="G77" i="6" s="1"/>
  <c r="E59" i="1"/>
  <c r="G76" i="3" s="1"/>
  <c r="H54" i="1"/>
  <c r="H53" i="1"/>
  <c r="H52" i="1"/>
  <c r="H51" i="1"/>
  <c r="H50" i="1"/>
  <c r="H49" i="1"/>
  <c r="H48" i="1"/>
  <c r="H47" i="1"/>
  <c r="F43" i="1"/>
  <c r="D43" i="1"/>
  <c r="E43" i="1" s="1"/>
  <c r="I42" i="1" s="1"/>
  <c r="A42" i="1"/>
  <c r="D40" i="1"/>
  <c r="E40" i="1" s="1"/>
  <c r="A39" i="1"/>
  <c r="F37" i="1"/>
  <c r="D37" i="1"/>
  <c r="E37" i="1" s="1"/>
  <c r="I36" i="1" s="1"/>
  <c r="A36" i="1"/>
  <c r="F34" i="1"/>
  <c r="E34" i="1"/>
  <c r="I33" i="1"/>
  <c r="A33" i="1"/>
  <c r="I30" i="1"/>
  <c r="I28" i="1"/>
  <c r="I26" i="1"/>
  <c r="D24" i="1"/>
  <c r="E24" i="1" s="1"/>
  <c r="I24" i="1" s="1"/>
  <c r="G22" i="1"/>
  <c r="I22" i="1" s="1"/>
  <c r="E22" i="1"/>
  <c r="I20" i="1"/>
  <c r="H57" i="7" s="1"/>
  <c r="I18" i="1"/>
  <c r="I16" i="1"/>
  <c r="F7" i="1"/>
  <c r="H26" i="4" s="1"/>
  <c r="H32" i="4" s="1"/>
  <c r="H37" i="5" l="1"/>
  <c r="H80" i="5"/>
  <c r="H38" i="5"/>
  <c r="H135" i="5"/>
  <c r="H51" i="6"/>
  <c r="H68" i="6" s="1"/>
  <c r="G68" i="6"/>
  <c r="H54" i="3"/>
  <c r="H54" i="5"/>
  <c r="H54" i="7"/>
  <c r="H54" i="6"/>
  <c r="H86" i="6"/>
  <c r="G51" i="3"/>
  <c r="H135" i="3"/>
  <c r="H45" i="6"/>
  <c r="F128" i="7"/>
  <c r="G87" i="6"/>
  <c r="G88" i="3"/>
  <c r="G88" i="4"/>
  <c r="G87" i="7"/>
  <c r="H55" i="4"/>
  <c r="H55" i="7"/>
  <c r="H55" i="5"/>
  <c r="I55" i="3"/>
  <c r="H55" i="6"/>
  <c r="H55" i="3"/>
  <c r="G89" i="4"/>
  <c r="G88" i="7"/>
  <c r="G93" i="7" s="1"/>
  <c r="G89" i="5"/>
  <c r="G89" i="3"/>
  <c r="G88" i="6"/>
  <c r="I135" i="3"/>
  <c r="I80" i="3"/>
  <c r="F129" i="3"/>
  <c r="H135" i="4"/>
  <c r="H56" i="4"/>
  <c r="H56" i="7"/>
  <c r="H56" i="5"/>
  <c r="H56" i="6"/>
  <c r="G90" i="5"/>
  <c r="G89" i="7"/>
  <c r="G89" i="6"/>
  <c r="G93" i="6" s="1"/>
  <c r="H37" i="4"/>
  <c r="H55" i="1"/>
  <c r="G90" i="7"/>
  <c r="H90" i="7" s="1"/>
  <c r="G91" i="5"/>
  <c r="G91" i="3"/>
  <c r="G90" i="6"/>
  <c r="G91" i="4"/>
  <c r="G39" i="3"/>
  <c r="G68" i="3" s="1"/>
  <c r="I37" i="3"/>
  <c r="H38" i="4"/>
  <c r="G88" i="5"/>
  <c r="G51" i="7"/>
  <c r="G92" i="5"/>
  <c r="G92" i="3"/>
  <c r="G91" i="6"/>
  <c r="G92" i="4"/>
  <c r="G91" i="7"/>
  <c r="H11" i="9"/>
  <c r="H10" i="9"/>
  <c r="H9" i="9"/>
  <c r="H5" i="9"/>
  <c r="H8" i="9"/>
  <c r="H7" i="9"/>
  <c r="H6" i="9"/>
  <c r="G51" i="5"/>
  <c r="G69" i="4"/>
  <c r="I59" i="3"/>
  <c r="H59" i="3"/>
  <c r="H59" i="5"/>
  <c r="H59" i="6"/>
  <c r="H59" i="4"/>
  <c r="H59" i="7"/>
  <c r="I38" i="3"/>
  <c r="H58" i="7"/>
  <c r="H58" i="3"/>
  <c r="H58" i="5"/>
  <c r="I58" i="3"/>
  <c r="I64" i="3" s="1"/>
  <c r="I70" i="3" s="1"/>
  <c r="H58" i="6"/>
  <c r="H58" i="4"/>
  <c r="H38" i="3"/>
  <c r="H39" i="3" s="1"/>
  <c r="H80" i="4"/>
  <c r="H60" i="3"/>
  <c r="H60" i="5"/>
  <c r="H60" i="6"/>
  <c r="H60" i="7"/>
  <c r="H56" i="3"/>
  <c r="C80" i="8"/>
  <c r="H61" i="6"/>
  <c r="H62" i="4"/>
  <c r="H61" i="7"/>
  <c r="H62" i="5"/>
  <c r="I56" i="3"/>
  <c r="H79" i="7"/>
  <c r="H133" i="7"/>
  <c r="H38" i="7"/>
  <c r="H39" i="7" s="1"/>
  <c r="H61" i="5"/>
  <c r="H62" i="6"/>
  <c r="H61" i="4"/>
  <c r="H63" i="4"/>
  <c r="I63" i="3"/>
  <c r="H63" i="3"/>
  <c r="I61" i="3"/>
  <c r="H63" i="5"/>
  <c r="H61" i="3"/>
  <c r="F40" i="1"/>
  <c r="I39" i="1" s="1"/>
  <c r="H54" i="4" s="1"/>
  <c r="H64" i="4" s="1"/>
  <c r="H70" i="4" s="1"/>
  <c r="F19" i="2"/>
  <c r="I60" i="3"/>
  <c r="G90" i="4"/>
  <c r="E122" i="7"/>
  <c r="F122" i="7" s="1"/>
  <c r="H133" i="6"/>
  <c r="G75" i="7"/>
  <c r="H57" i="3"/>
  <c r="G76" i="4"/>
  <c r="I57" i="3"/>
  <c r="G87" i="4"/>
  <c r="G77" i="7"/>
  <c r="G75" i="6"/>
  <c r="H41" i="6"/>
  <c r="E128" i="6"/>
  <c r="F128" i="6" s="1"/>
  <c r="H57" i="5"/>
  <c r="E60" i="1"/>
  <c r="E123" i="5"/>
  <c r="F123" i="5" s="1"/>
  <c r="F129" i="5" s="1"/>
  <c r="G78" i="4"/>
  <c r="E62" i="1"/>
  <c r="H67" i="7" l="1"/>
  <c r="H41" i="7"/>
  <c r="H68" i="3"/>
  <c r="H41" i="3"/>
  <c r="C29" i="9"/>
  <c r="D29" i="9"/>
  <c r="B29" i="9"/>
  <c r="G94" i="3"/>
  <c r="D30" i="9"/>
  <c r="C30" i="9"/>
  <c r="B30" i="9"/>
  <c r="G94" i="4"/>
  <c r="D32" i="9"/>
  <c r="C32" i="9"/>
  <c r="B32" i="9"/>
  <c r="H39" i="4"/>
  <c r="D28" i="9"/>
  <c r="C28" i="9"/>
  <c r="B28" i="9"/>
  <c r="G94" i="5"/>
  <c r="G79" i="4"/>
  <c r="G78" i="7"/>
  <c r="G79" i="3"/>
  <c r="G79" i="5"/>
  <c r="G78" i="6"/>
  <c r="H78" i="6" s="1"/>
  <c r="C33" i="9"/>
  <c r="D33" i="9"/>
  <c r="B33" i="9"/>
  <c r="H51" i="3"/>
  <c r="G69" i="3"/>
  <c r="I39" i="3"/>
  <c r="H108" i="5"/>
  <c r="H107" i="6"/>
  <c r="I108" i="3"/>
  <c r="H108" i="3"/>
  <c r="H108" i="4"/>
  <c r="H107" i="7"/>
  <c r="D34" i="9"/>
  <c r="C34" i="9"/>
  <c r="B34" i="9"/>
  <c r="G76" i="7"/>
  <c r="G77" i="4"/>
  <c r="G76" i="6"/>
  <c r="H76" i="6" s="1"/>
  <c r="G77" i="5"/>
  <c r="G77" i="3"/>
  <c r="D31" i="9"/>
  <c r="C31" i="9"/>
  <c r="B31" i="9"/>
  <c r="G68" i="7"/>
  <c r="H51" i="7"/>
  <c r="H63" i="6"/>
  <c r="H69" i="6" s="1"/>
  <c r="H70" i="6" s="1"/>
  <c r="H63" i="7"/>
  <c r="H69" i="7" s="1"/>
  <c r="H39" i="5"/>
  <c r="G69" i="5"/>
  <c r="H64" i="5"/>
  <c r="H70" i="5" s="1"/>
  <c r="H44" i="6"/>
  <c r="H46" i="6"/>
  <c r="H43" i="6"/>
  <c r="H50" i="6"/>
  <c r="H49" i="6"/>
  <c r="H48" i="6"/>
  <c r="H73" i="6"/>
  <c r="H77" i="6" s="1"/>
  <c r="H47" i="6"/>
  <c r="H64" i="3"/>
  <c r="H70" i="3" s="1"/>
  <c r="H69" i="3" l="1"/>
  <c r="I87" i="3"/>
  <c r="H87" i="3"/>
  <c r="H134" i="6"/>
  <c r="H84" i="6"/>
  <c r="C35" i="9"/>
  <c r="D35" i="9"/>
  <c r="H68" i="5"/>
  <c r="H41" i="5"/>
  <c r="H77" i="3"/>
  <c r="B35" i="9"/>
  <c r="H68" i="4"/>
  <c r="H41" i="4"/>
  <c r="H47" i="3"/>
  <c r="H46" i="3"/>
  <c r="H74" i="3"/>
  <c r="H50" i="3"/>
  <c r="H44" i="3"/>
  <c r="H43" i="3"/>
  <c r="H49" i="3"/>
  <c r="H48" i="3"/>
  <c r="H45" i="3"/>
  <c r="H79" i="3"/>
  <c r="H71" i="3"/>
  <c r="H68" i="7"/>
  <c r="H70" i="7" s="1"/>
  <c r="H86" i="7"/>
  <c r="H75" i="6"/>
  <c r="H80" i="6" s="1"/>
  <c r="H135" i="6" s="1"/>
  <c r="H46" i="7"/>
  <c r="H44" i="7"/>
  <c r="H43" i="7"/>
  <c r="H49" i="7"/>
  <c r="H48" i="7"/>
  <c r="H73" i="7"/>
  <c r="H47" i="7"/>
  <c r="H50" i="7"/>
  <c r="H45" i="7"/>
  <c r="I68" i="3"/>
  <c r="I41" i="3"/>
  <c r="H134" i="7" l="1"/>
  <c r="H43" i="4"/>
  <c r="H49" i="4"/>
  <c r="H44" i="4"/>
  <c r="H50" i="4"/>
  <c r="H47" i="4"/>
  <c r="H46" i="4"/>
  <c r="H48" i="4"/>
  <c r="H74" i="4"/>
  <c r="H45" i="4"/>
  <c r="H51" i="4"/>
  <c r="H77" i="7"/>
  <c r="H75" i="7"/>
  <c r="H136" i="3"/>
  <c r="H76" i="7"/>
  <c r="H49" i="5"/>
  <c r="H74" i="5"/>
  <c r="H48" i="5"/>
  <c r="H47" i="5"/>
  <c r="H46" i="5"/>
  <c r="H43" i="5"/>
  <c r="H50" i="5"/>
  <c r="H44" i="5"/>
  <c r="H45" i="5"/>
  <c r="H51" i="5"/>
  <c r="H89" i="6"/>
  <c r="H90" i="6"/>
  <c r="H88" i="6"/>
  <c r="H91" i="6"/>
  <c r="H87" i="6"/>
  <c r="I46" i="3"/>
  <c r="I74" i="3"/>
  <c r="I50" i="3"/>
  <c r="I48" i="3"/>
  <c r="I43" i="3"/>
  <c r="I49" i="3"/>
  <c r="I47" i="3"/>
  <c r="I44" i="3"/>
  <c r="I45" i="3"/>
  <c r="I51" i="3"/>
  <c r="I69" i="3" s="1"/>
  <c r="I71" i="3"/>
  <c r="H78" i="7"/>
  <c r="H76" i="3"/>
  <c r="H78" i="3"/>
  <c r="I136" i="3" l="1"/>
  <c r="H93" i="6"/>
  <c r="H101" i="6" s="1"/>
  <c r="H103" i="6" s="1"/>
  <c r="H76" i="5"/>
  <c r="H78" i="5"/>
  <c r="H79" i="5"/>
  <c r="H77" i="5"/>
  <c r="H76" i="4"/>
  <c r="H78" i="4"/>
  <c r="H77" i="4"/>
  <c r="H79" i="4"/>
  <c r="H69" i="5"/>
  <c r="H71" i="5" s="1"/>
  <c r="H87" i="5"/>
  <c r="H81" i="3"/>
  <c r="H80" i="7"/>
  <c r="I78" i="3"/>
  <c r="I76" i="3"/>
  <c r="I77" i="3"/>
  <c r="I79" i="3"/>
  <c r="H69" i="4"/>
  <c r="H71" i="4" s="1"/>
  <c r="H87" i="4"/>
  <c r="H136" i="4" l="1"/>
  <c r="H81" i="4"/>
  <c r="H137" i="4" s="1"/>
  <c r="I81" i="3"/>
  <c r="H135" i="7"/>
  <c r="H84" i="7"/>
  <c r="H81" i="5"/>
  <c r="H137" i="5" s="1"/>
  <c r="H136" i="6"/>
  <c r="H114" i="6"/>
  <c r="H137" i="3"/>
  <c r="H85" i="3"/>
  <c r="H136" i="5"/>
  <c r="H108" i="6" l="1"/>
  <c r="H111" i="6" s="1"/>
  <c r="H137" i="6" s="1"/>
  <c r="H138" i="6" s="1"/>
  <c r="H118" i="6"/>
  <c r="H89" i="7"/>
  <c r="H91" i="7"/>
  <c r="H87" i="7"/>
  <c r="H88" i="7"/>
  <c r="H85" i="5"/>
  <c r="I137" i="3"/>
  <c r="I85" i="3"/>
  <c r="H85" i="4"/>
  <c r="H93" i="3"/>
  <c r="H90" i="3"/>
  <c r="H91" i="3"/>
  <c r="H92" i="3"/>
  <c r="H89" i="3"/>
  <c r="H88" i="3"/>
  <c r="H93" i="5" l="1"/>
  <c r="H92" i="5"/>
  <c r="H90" i="5"/>
  <c r="H91" i="5"/>
  <c r="H89" i="5"/>
  <c r="H88" i="5"/>
  <c r="H140" i="6"/>
  <c r="H94" i="3"/>
  <c r="H102" i="3" s="1"/>
  <c r="H104" i="3" s="1"/>
  <c r="H93" i="7"/>
  <c r="H101" i="7" s="1"/>
  <c r="H103" i="7" s="1"/>
  <c r="H93" i="4"/>
  <c r="H90" i="4"/>
  <c r="H92" i="4"/>
  <c r="H91" i="4"/>
  <c r="H88" i="4"/>
  <c r="H89" i="4"/>
  <c r="H119" i="6"/>
  <c r="H129" i="6" s="1"/>
  <c r="I93" i="3"/>
  <c r="I90" i="3"/>
  <c r="I88" i="3"/>
  <c r="I91" i="3"/>
  <c r="I92" i="3"/>
  <c r="I89" i="3"/>
  <c r="H120" i="6" l="1"/>
  <c r="H139" i="6"/>
  <c r="H138" i="3"/>
  <c r="H115" i="3"/>
  <c r="H136" i="7"/>
  <c r="H114" i="7"/>
  <c r="I94" i="3"/>
  <c r="I102" i="3" s="1"/>
  <c r="I104" i="3" s="1"/>
  <c r="E76" i="8"/>
  <c r="G76" i="8" s="1"/>
  <c r="F29" i="8"/>
  <c r="G29" i="8" s="1"/>
  <c r="H94" i="5"/>
  <c r="H102" i="5" s="1"/>
  <c r="H104" i="5" s="1"/>
  <c r="H94" i="4"/>
  <c r="H102" i="4" s="1"/>
  <c r="H104" i="4" s="1"/>
  <c r="H138" i="4" l="1"/>
  <c r="H115" i="4"/>
  <c r="H138" i="5"/>
  <c r="H115" i="5"/>
  <c r="I29" i="8"/>
  <c r="J29" i="8" s="1"/>
  <c r="D54" i="8"/>
  <c r="G54" i="8" s="1"/>
  <c r="I138" i="3"/>
  <c r="I115" i="3"/>
  <c r="H129" i="7"/>
  <c r="H108" i="7"/>
  <c r="H111" i="7" s="1"/>
  <c r="H137" i="7" s="1"/>
  <c r="H138" i="7" s="1"/>
  <c r="H119" i="7"/>
  <c r="H140" i="7" s="1"/>
  <c r="H118" i="7"/>
  <c r="H109" i="3"/>
  <c r="H112" i="3" s="1"/>
  <c r="H139" i="3" s="1"/>
  <c r="H140" i="3" s="1"/>
  <c r="H119" i="3"/>
  <c r="F34" i="8" l="1"/>
  <c r="G34" i="8" s="1"/>
  <c r="E78" i="8"/>
  <c r="G78" i="8" s="1"/>
  <c r="H120" i="7"/>
  <c r="H139" i="7"/>
  <c r="I109" i="3"/>
  <c r="I112" i="3" s="1"/>
  <c r="I139" i="3" s="1"/>
  <c r="I140" i="3" s="1"/>
  <c r="I119" i="3"/>
  <c r="I120" i="3" s="1"/>
  <c r="H130" i="3"/>
  <c r="H132" i="3"/>
  <c r="H109" i="5"/>
  <c r="H112" i="5" s="1"/>
  <c r="H139" i="5" s="1"/>
  <c r="H119" i="5"/>
  <c r="H130" i="5" s="1"/>
  <c r="H120" i="5"/>
  <c r="H120" i="3"/>
  <c r="H142" i="3" s="1"/>
  <c r="H140" i="5"/>
  <c r="H119" i="4"/>
  <c r="H120" i="4" s="1"/>
  <c r="H132" i="4"/>
  <c r="H109" i="4"/>
  <c r="H112" i="4" s="1"/>
  <c r="H139" i="4" s="1"/>
  <c r="H140" i="4"/>
  <c r="F23" i="8" l="1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H121" i="5"/>
  <c r="H141" i="5"/>
  <c r="H130" i="4"/>
  <c r="H142" i="4"/>
  <c r="E61" i="8" s="1"/>
  <c r="G61" i="8" s="1"/>
  <c r="G80" i="8" s="1"/>
  <c r="H121" i="3"/>
  <c r="H141" i="3"/>
  <c r="I142" i="3"/>
  <c r="H144" i="3" s="1"/>
  <c r="I13" i="8" s="1"/>
  <c r="G53" i="8" s="1"/>
  <c r="I130" i="3"/>
  <c r="H142" i="5"/>
  <c r="F15" i="8" s="1"/>
  <c r="G15" i="8" s="1"/>
  <c r="H132" i="5"/>
  <c r="D55" i="8"/>
  <c r="G55" i="8" s="1"/>
  <c r="I34" i="8"/>
  <c r="J34" i="8" s="1"/>
  <c r="D39" i="8" l="1"/>
  <c r="G39" i="8" s="1"/>
  <c r="I7" i="8"/>
  <c r="I12" i="8"/>
  <c r="D44" i="8"/>
  <c r="G44" i="8" s="1"/>
  <c r="D49" i="8"/>
  <c r="G49" i="8" s="1"/>
  <c r="I21" i="8"/>
  <c r="D50" i="8"/>
  <c r="G50" i="8" s="1"/>
  <c r="I22" i="8"/>
  <c r="D46" i="8"/>
  <c r="G46" i="8" s="1"/>
  <c r="I15" i="8"/>
  <c r="I24" i="8"/>
  <c r="D52" i="8"/>
  <c r="G52" i="8" s="1"/>
  <c r="I141" i="3"/>
  <c r="I121" i="3"/>
  <c r="I10" i="8"/>
  <c r="D42" i="8"/>
  <c r="G42" i="8" s="1"/>
  <c r="D47" i="8"/>
  <c r="G47" i="8" s="1"/>
  <c r="I19" i="8"/>
  <c r="I14" i="8"/>
  <c r="D45" i="8"/>
  <c r="G45" i="8" s="1"/>
  <c r="H141" i="4"/>
  <c r="H121" i="4"/>
  <c r="D40" i="8"/>
  <c r="G40" i="8" s="1"/>
  <c r="I8" i="8"/>
  <c r="D43" i="8"/>
  <c r="G43" i="8" s="1"/>
  <c r="I11" i="8"/>
  <c r="I20" i="8"/>
  <c r="D48" i="8"/>
  <c r="G48" i="8" s="1"/>
  <c r="I9" i="8"/>
  <c r="D41" i="8"/>
  <c r="G41" i="8" s="1"/>
  <c r="D51" i="8"/>
  <c r="G51" i="8" s="1"/>
  <c r="I23" i="8"/>
  <c r="J24" i="8" l="1"/>
  <c r="J15" i="8"/>
  <c r="K36" i="8" s="1"/>
  <c r="G56" i="8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2774B527-BD0D-4FD2-A26C-BB28052C8756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1AA4136-1606-43C3-8F36-4127EDEC6B4C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FC7B3465-94B6-43EA-944D-BAABC0B80F17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BC1DF9F-6C46-4567-B32D-439C2D007672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9F977EA3-49D8-48CA-9543-6B52B3513AD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C603C3C-360F-4BB6-90BB-A7F044C71FC8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116BA78F-4006-4D1F-A43E-C92CBEBC649F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<sst xmlns="http://schemas.openxmlformats.org/spreadsheetml/2006/main" count="1664" uniqueCount="485">
  <si>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</si>
  <si>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</si>
  <si>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</si>
  <si>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São Sebastião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</si>
  <si>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</si>
  <si>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</si>
  <si>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</si>
  <si>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</si>
  <si>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</si>
  <si>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IRF/São Sebastião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</si>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</sst>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F81F9466-D4DD-47DB-9255-4579070A5EDA}"/>
    <cellStyle name="Excel Built-in Percent" xfId="4" xr:uid="{73BAC2A0-4E57-4BAE-94F0-B81CE85AA0E8}"/>
    <cellStyle name="Excel Built-in Percent 2" xfId="6" xr:uid="{60D59677-B292-482F-9389-DA934F20D624}"/>
    <cellStyle name="Excel_BuiltIn_Currency" xfId="5" xr:uid="{4565B778-F086-4285-8B88-A4D8DE0DA2F0}"/>
    <cellStyle name="Moeda" xfId="2" builtinId="4"/>
    <cellStyle name="Moeda_Plan1_1_Limpeza2011- Planilhas" xfId="8" xr:uid="{5E0BB80C-8450-4B58-8B2E-EEA6CD53A8BD}"/>
    <cellStyle name="Normal" xfId="0" builtinId="0"/>
    <cellStyle name="Normal 2" xfId="10" xr:uid="{DEFB85A1-A0AC-4F5F-A37C-37C83F800027}"/>
    <cellStyle name="Normal_Limpeza2011- Planilhas" xfId="7" xr:uid="{85AA4A20-5B0B-4940-84A3-521EC3EECB5E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0CDAC-36BC-41A6-B6FD-09A978A6D339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São Sebastião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-16.128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2</v>
      </c>
      <c r="E34" s="43">
        <f>B34*C34*D34</f>
        <v>86.903999999999996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São Sebastião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-25.463999999999999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2</v>
      </c>
      <c r="E37" s="43">
        <f>B37*C37*D37</f>
        <v>86.903999999999996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São Sebastião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25.084800000000001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2</v>
      </c>
      <c r="E40" s="43">
        <f>B40*C40*D40</f>
        <v>86.903999999999996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São Sebastião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-26.0364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2</v>
      </c>
      <c r="E43" s="43">
        <f>B43*C43*D43</f>
        <v>86.903999999999996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São Sebastião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10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10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1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2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2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10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10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2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3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10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7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2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10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3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2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10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5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2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10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7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7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3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3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3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2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2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4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0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0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1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1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0</v>
      </c>
      <c r="G162" s="153">
        <v>1</v>
      </c>
      <c r="H162" s="130">
        <f t="shared" si="1"/>
        <v>0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8</v>
      </c>
      <c r="G163" s="153">
        <v>1</v>
      </c>
      <c r="H163" s="130">
        <f t="shared" si="1"/>
        <v>425.6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6</v>
      </c>
      <c r="G164" s="153">
        <v>1</v>
      </c>
      <c r="H164" s="130">
        <f t="shared" si="1"/>
        <v>174.06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2</v>
      </c>
      <c r="G165" s="153">
        <v>1</v>
      </c>
      <c r="H165" s="130">
        <f t="shared" si="1"/>
        <v>12.88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0</v>
      </c>
      <c r="G167" s="153">
        <v>1</v>
      </c>
      <c r="H167" s="130">
        <f t="shared" si="1"/>
        <v>0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8</v>
      </c>
      <c r="G168" s="153">
        <v>24</v>
      </c>
      <c r="H168" s="130">
        <f t="shared" si="1"/>
        <v>7.7333333333333334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8</v>
      </c>
      <c r="G170" s="153">
        <v>24</v>
      </c>
      <c r="H170" s="130">
        <f t="shared" si="1"/>
        <v>9.25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4</v>
      </c>
      <c r="G171" s="153">
        <v>24</v>
      </c>
      <c r="H171" s="130">
        <f t="shared" si="1"/>
        <v>4.5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654.32333333333338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2595</v>
      </c>
      <c r="B178" s="161">
        <v>0.14000000000000001</v>
      </c>
      <c r="C178" s="162">
        <f>A178*B178</f>
        <v>363.3</v>
      </c>
      <c r="D178" s="163" t="s">
        <v>209</v>
      </c>
      <c r="E178" s="163"/>
      <c r="F178" s="163"/>
      <c r="G178" s="163"/>
      <c r="H178" s="164">
        <f>C178*2</f>
        <v>726.6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8</v>
      </c>
      <c r="B182" s="161">
        <v>47</v>
      </c>
      <c r="C182" s="162">
        <f>A182*B182</f>
        <v>376</v>
      </c>
      <c r="D182" s="163" t="s">
        <v>209</v>
      </c>
      <c r="E182" s="163"/>
      <c r="F182" s="163"/>
      <c r="G182" s="163"/>
      <c r="H182" s="164">
        <f>C182*2</f>
        <v>752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50</v>
      </c>
      <c r="B186" s="161">
        <v>0.38</v>
      </c>
      <c r="C186" s="162">
        <f>A186*B186</f>
        <v>19</v>
      </c>
      <c r="D186" s="163" t="s">
        <v>214</v>
      </c>
      <c r="E186" s="163"/>
      <c r="F186" s="163"/>
      <c r="G186" s="163"/>
      <c r="H186" s="164">
        <f>C186*6</f>
        <v>114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3129.3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5B3C3A3A-3178-40F5-B1BC-A9A8306E23B4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C3B4A97F-7631-4AF2-8E57-0AF4CC1EAA6B}">
      <formula1>0</formula1>
      <formula2>0</formula2>
    </dataValidation>
    <dataValidation errorStyle="warning" allowBlank="1" showInputMessage="1" showErrorMessage="1" errorTitle="OK" error="Atingiu o valor desejado." sqref="B12 E12 E68:F72" xr:uid="{973C4271-8921-4A78-8B68-1D27DC9F65B4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8FCBF-7749-4A84-9BBC-636B63B0B6FE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São Sebastião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>
        <v>65</v>
      </c>
      <c r="C4" s="180">
        <v>1200</v>
      </c>
      <c r="D4" s="181"/>
      <c r="E4" s="182"/>
      <c r="F4" s="183">
        <f>B4/C4</f>
        <v>5.4166666666666669E-2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970</v>
      </c>
      <c r="C5" s="188">
        <v>1200</v>
      </c>
      <c r="D5" s="188"/>
      <c r="E5" s="188"/>
      <c r="F5" s="183">
        <f t="shared" ref="F5:F11" si="0">B5/C5</f>
        <v>0.80833333333333335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>
        <v>300</v>
      </c>
      <c r="C7" s="188">
        <v>2500</v>
      </c>
      <c r="D7" s="188"/>
      <c r="E7" s="188"/>
      <c r="F7" s="183">
        <f t="shared" si="0"/>
        <v>0.12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>
        <v>5</v>
      </c>
      <c r="C8" s="188">
        <v>1800</v>
      </c>
      <c r="D8" s="188"/>
      <c r="E8" s="188"/>
      <c r="F8" s="183">
        <f t="shared" si="0"/>
        <v>2.7777777777777779E-3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>
        <v>175</v>
      </c>
      <c r="C9" s="188">
        <v>1500</v>
      </c>
      <c r="D9" s="188"/>
      <c r="E9" s="188"/>
      <c r="F9" s="183">
        <f t="shared" si="0"/>
        <v>0.11666666666666667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40</v>
      </c>
      <c r="C10" s="188">
        <v>300</v>
      </c>
      <c r="D10" s="188"/>
      <c r="E10" s="188"/>
      <c r="F10" s="183">
        <f t="shared" si="0"/>
        <v>0.13333333333333333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São Sebastião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350</v>
      </c>
      <c r="C13" s="188">
        <v>2700</v>
      </c>
      <c r="D13" s="188"/>
      <c r="E13" s="180"/>
      <c r="F13" s="195">
        <f t="shared" ref="F13:F18" si="1">B13/C13</f>
        <v>0.12962962962962962</v>
      </c>
    </row>
    <row r="14" spans="1:19" ht="31.7" customHeight="1">
      <c r="A14" s="196" t="s">
        <v>235</v>
      </c>
      <c r="B14" s="197">
        <v>330</v>
      </c>
      <c r="C14" s="198">
        <v>9000</v>
      </c>
      <c r="D14" s="198"/>
      <c r="E14" s="199"/>
      <c r="F14" s="200">
        <f t="shared" si="1"/>
        <v>3.6666666666666667E-2</v>
      </c>
    </row>
    <row r="15" spans="1:19" ht="31.7" customHeight="1">
      <c r="A15" s="196" t="s">
        <v>236</v>
      </c>
      <c r="B15" s="197">
        <v>30</v>
      </c>
      <c r="C15" s="198">
        <v>2700</v>
      </c>
      <c r="D15" s="198"/>
      <c r="E15" s="199"/>
      <c r="F15" s="200">
        <f t="shared" si="1"/>
        <v>1.1111111111111112E-2</v>
      </c>
    </row>
    <row r="16" spans="1:19" ht="31.7" customHeight="1">
      <c r="A16" s="196" t="s">
        <v>237</v>
      </c>
      <c r="B16" s="197">
        <v>180</v>
      </c>
      <c r="C16" s="198">
        <v>2700</v>
      </c>
      <c r="D16" s="198"/>
      <c r="E16" s="199"/>
      <c r="F16" s="200">
        <f t="shared" si="1"/>
        <v>6.6666666666666666E-2</v>
      </c>
    </row>
    <row r="17" spans="1:19" ht="31.7" customHeight="1">
      <c r="A17" s="196" t="s">
        <v>238</v>
      </c>
      <c r="B17" s="197">
        <v>60</v>
      </c>
      <c r="C17" s="198">
        <v>2700</v>
      </c>
      <c r="D17" s="198"/>
      <c r="E17" s="199"/>
      <c r="F17" s="200">
        <f t="shared" si="1"/>
        <v>2.2222222222222223E-2</v>
      </c>
    </row>
    <row r="18" spans="1:19" ht="33.549999999999997" customHeight="1">
      <c r="A18" s="196" t="s">
        <v>239</v>
      </c>
      <c r="B18" s="197">
        <v>90</v>
      </c>
      <c r="C18" s="198">
        <v>100000</v>
      </c>
      <c r="D18" s="198"/>
      <c r="E18" s="199"/>
      <c r="F18" s="200">
        <f t="shared" si="1"/>
        <v>8.9999999999999998E-4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1.5024740740740739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1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São Sebastião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186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4.14896108676013E-2</v>
      </c>
      <c r="I29" s="194"/>
      <c r="J29" s="194"/>
    </row>
    <row r="30" spans="1:19" ht="27.25" customHeight="1">
      <c r="A30" s="30" t="s">
        <v>250</v>
      </c>
      <c r="B30" s="179">
        <v>186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4.14896108676013E-2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8.2979221735202599E-2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30A4C-CC98-451C-9640-8784D7AE1BF3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Sebastião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2290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Sebastião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São Sebastião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São Sebastião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São Sebastião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-16.128</v>
      </c>
      <c r="I54" s="257">
        <f>Licitante!I36</f>
        <v>-25.463999999999999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903.45200000000011</v>
      </c>
      <c r="I64" s="259">
        <f>SUM(I54:I63)</f>
        <v>894.1160000000001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São Sebastião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903.45200000000011</v>
      </c>
      <c r="I70" s="260">
        <f t="shared" si="3"/>
        <v>894.1160000000001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1802.3281454545458</v>
      </c>
      <c r="I71" s="259">
        <f t="shared" si="4"/>
        <v>1874.4416727272728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São Sebastião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São Sebastião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São Sebastião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São Sebastião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São Sebastião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540.69451081505053</v>
      </c>
      <c r="I109" s="257">
        <f>I115*Licitante!H127</f>
        <v>575.54936094877064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610.91659414838387</v>
      </c>
      <c r="I112" s="259">
        <f t="shared" si="11"/>
        <v>645.77144428210397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São Sebastião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4505.787590125421</v>
      </c>
      <c r="I115" s="259">
        <f>(I32+I71+I81+I104+I108+I110+I111)/(1-Licitante!H127)</f>
        <v>4796.2446745730886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São Sebastião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225.28937950627108</v>
      </c>
      <c r="I119" s="257">
        <f>G119*I115</f>
        <v>239.81223372865443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473.10769696316925</v>
      </c>
      <c r="I120" s="248">
        <f>G120*(I115+I119)</f>
        <v>503.6056908301743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864.83535275774682</v>
      </c>
      <c r="I121" s="292">
        <f>I130*F129</f>
        <v>920.58532988489594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São Sebastião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6069.0200193526089</v>
      </c>
      <c r="I130" s="259">
        <f>(I115+I119+I120)/(1-F129)</f>
        <v>6460.247929016813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5256.7521884796579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São Sebastião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1802.3281454545458</v>
      </c>
      <c r="I136" s="257">
        <f>I71</f>
        <v>1874.4416727272728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610.91659414838387</v>
      </c>
      <c r="I139" s="257">
        <f>I112</f>
        <v>645.77144428210397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4505.787590125421</v>
      </c>
      <c r="I140" s="248">
        <f t="shared" si="12"/>
        <v>4796.2446745730895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6069.0200193526089</v>
      </c>
      <c r="I141" s="257">
        <f t="shared" si="13"/>
        <v>6460.247929016813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6069.02</v>
      </c>
      <c r="I142" s="300">
        <f>ROUND((I115+I119+I120)/(1-(F129)),2)</f>
        <v>6460.25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391.22999999999956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D4925-C5C6-43BF-9B86-A5A3FBA951AE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Sebastião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2290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Sebastião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Sebastião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Sebastião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Sebastião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25.084800000000001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794.66480000000013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Sebastião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794.66480000000013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1333.9904872727275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Sebastião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Sebastião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Sebastião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Sebastião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Sebastião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362.88723953924494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433.10932287257828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Sebastião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3024.0603294937082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Sebastião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151.20301647468543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317.52633459683938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580.43443671200669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Sebastião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4073.2241172772397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3528.0703844093259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Sebastião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1333.9904872727275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433.10932287257828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3024.0603294937082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4073.2241172772397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4073.22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247D0-90CA-4E87-9B7C-32E27F4CFD5E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Sebastião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2290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Sebastião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Sebastião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Sebastião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Sebastião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-16.128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903.45200000000011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Sebastião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903.45200000000011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2120.1697454545456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Sebastião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Sebastião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Sebastião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Sebastião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Sebastião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684.76188060114021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754.98396393447354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Sebastião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5706.3490050095015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Sebastião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285.31745025047508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599.16664552599775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1095.2696406553953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Sebastião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7686.1027414413702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6657.4071725110853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Sebastião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2120.1697454545456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754.98396393447354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5706.3490050095015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7686.1027414413702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7686.1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CAD84-A452-4B18-8BE3-69EDD5CC7084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Sebastião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372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Sebastião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Sebastião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Sebastião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Sebastião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-26.0364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893.54360000000008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Sebastião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893.54360000000008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1878.8630290909091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Sebastião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Sebastião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Sebastião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Sebastião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Sebastião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578.52532426444907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648.7474075977824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Sebastião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4821.044368870409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Sebastião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241.05221844352047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506.20965873139295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925.34535284135097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Sebastião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6493.6515988866731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Sebastião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1878.8630290909091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648.7474075977824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4821.044368870409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6493.6515988866731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6493.65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ADA0E-F027-45BB-BF1F-E7E9F47AA97F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Sebastião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Sebastião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Sebastião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Sebastião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Sebastião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-26.0364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893.54360000000008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Sebastião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893.54360000000008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2174.458857818182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Sebastião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4072.9197188734279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Sebastião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0.83632848436826024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1.3046724356144861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Sebastião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Sebastião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Sebastião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711.05257647133806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781.27465980467139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Sebastião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5925.4381372611506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Sebastião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296.27190686305755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622.17100441242087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1137.3213404273702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Sebastião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7981.2023889639995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Sebastião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2174.458857818182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781.27465980467139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5925.4381372611506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7981.2023889639995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7981.2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4B935-DAB4-43F5-ACD1-446269749FBC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IRF/São Sebastião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6069.02</v>
      </c>
      <c r="G7" s="349">
        <f>ROUND((1/C7)*F7,7)</f>
        <v>5.0575166999999999</v>
      </c>
      <c r="H7" s="350">
        <f>IF('CALCULO SIMPLES'!B37 = "m2",'Áreas a serem limpas'!B4,0)</f>
        <v>65</v>
      </c>
      <c r="I7" s="351">
        <f>G7*H7</f>
        <v>328.7385855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6069.02</v>
      </c>
      <c r="G8" s="349">
        <f>ROUND((1/C8)*F8,7)</f>
        <v>5.0575166999999999</v>
      </c>
      <c r="H8" s="350">
        <f>IF('CALCULO SIMPLES'!B37 = "m2",'Áreas a serem limpas'!B5,0)</f>
        <v>970</v>
      </c>
      <c r="I8" s="351">
        <f t="shared" ref="I8:I14" si="0">G8*H8</f>
        <v>4905.7911990000002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6069.02</v>
      </c>
      <c r="G9" s="349">
        <f>ROUND((1/C9)*F9,7)</f>
        <v>13.486711100000001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6069.02</v>
      </c>
      <c r="G10" s="349">
        <f t="shared" ref="G10:G11" si="1">ROUND((1/C10)*F10,7)</f>
        <v>2.4276080000000002</v>
      </c>
      <c r="H10" s="350">
        <f>IF('CALCULO SIMPLES'!B37 = "m2",'Áreas a serem limpas'!B7,0)</f>
        <v>300</v>
      </c>
      <c r="I10" s="351">
        <f t="shared" si="0"/>
        <v>728.28240000000005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6069.02</v>
      </c>
      <c r="G11" s="349">
        <f t="shared" si="1"/>
        <v>3.3716778000000001</v>
      </c>
      <c r="H11" s="350">
        <f>IF('CALCULO SIMPLES'!B37 = "m2",'Áreas a serem limpas'!B8,0)</f>
        <v>5</v>
      </c>
      <c r="I11" s="351">
        <f t="shared" si="0"/>
        <v>16.858388999999999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6069.02</v>
      </c>
      <c r="G12" s="349">
        <f>ROUND((1/C12)*F12,7)</f>
        <v>4.0460133000000003</v>
      </c>
      <c r="H12" s="350">
        <f>IF('CALCULO SIMPLES'!B37 = "m2",'Áreas a serem limpas'!B9,0)</f>
        <v>175</v>
      </c>
      <c r="I12" s="351">
        <f t="shared" si="0"/>
        <v>708.05232750000005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391.22999999999956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6069.02</v>
      </c>
      <c r="G14" s="349">
        <f>ROUND((1/C14)*F14,7)</f>
        <v>20.230066699999998</v>
      </c>
      <c r="H14" s="350">
        <f>IF('CALCULO SIMPLES'!B37 = "m2",'Áreas a serem limpas'!B10,0)</f>
        <v>40</v>
      </c>
      <c r="I14" s="351">
        <f t="shared" si="0"/>
        <v>809.2026679999999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7686.1</v>
      </c>
      <c r="G15" s="349">
        <f>ROUND((1/C15)*F15,7)</f>
        <v>25.620333299999999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7888.1555690000005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IRF/São Sebastião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6069.02</v>
      </c>
      <c r="G19" s="362">
        <f>ROUND((1/C19)*F19,7)</f>
        <v>2.2477852</v>
      </c>
      <c r="H19" s="363">
        <f>IF('CALCULO SIMPLES'!B37 = "m2",'Áreas a serem limpas'!B13,0)</f>
        <v>350</v>
      </c>
      <c r="I19" s="364">
        <f>G19*H19</f>
        <v>786.72482000000002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6069.02</v>
      </c>
      <c r="G20" s="362">
        <f t="shared" ref="G20:G22" si="2">ROUND((1/C20)*F20,7)</f>
        <v>0.67433560000000003</v>
      </c>
      <c r="H20" s="363">
        <f>IF('CALCULO SIMPLES'!B37 = "m2",'Áreas a serem limpas'!B14,0)</f>
        <v>330</v>
      </c>
      <c r="I20" s="364">
        <f t="shared" ref="I20:I22" si="3">G20*H20</f>
        <v>222.53074800000002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6069.02</v>
      </c>
      <c r="G21" s="362">
        <f t="shared" si="2"/>
        <v>2.2477852</v>
      </c>
      <c r="H21" s="363">
        <f>IF('CALCULO SIMPLES'!B37 = "m2",'Áreas a serem limpas'!B15,0)</f>
        <v>30</v>
      </c>
      <c r="I21" s="364">
        <f t="shared" si="3"/>
        <v>67.433555999999996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6069.02</v>
      </c>
      <c r="G22" s="362">
        <f t="shared" si="2"/>
        <v>2.2477852</v>
      </c>
      <c r="H22" s="363">
        <f>IF('CALCULO SIMPLES'!B37 = "m2",'Áreas a serem limpas'!B16,0)</f>
        <v>180</v>
      </c>
      <c r="I22" s="364">
        <f t="shared" si="3"/>
        <v>404.601336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6069.02</v>
      </c>
      <c r="G23" s="362">
        <f>ROUND((1/C23)*F23,7)</f>
        <v>2.2477852</v>
      </c>
      <c r="H23" s="363">
        <f>IF('CALCULO SIMPLES'!B37 = "m2",'Áreas a serem limpas'!B17,0)</f>
        <v>60</v>
      </c>
      <c r="I23" s="364">
        <f>G23*H23</f>
        <v>134.86711199999999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6069.02</v>
      </c>
      <c r="G24" s="362">
        <f>ROUND((1/C24)*F24,7)</f>
        <v>6.06902E-2</v>
      </c>
      <c r="H24" s="363">
        <f>IF('CALCULO SIMPLES'!B37 = "m2",'Áreas a serem limpas'!B18,0)</f>
        <v>90</v>
      </c>
      <c r="I24" s="364">
        <f>G24*H24</f>
        <v>5.4621180000000003</v>
      </c>
      <c r="J24" s="369">
        <f>SUM(I19:I24)</f>
        <v>1621.6196899999998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IRF/São Sebastião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6493.65</v>
      </c>
      <c r="G29" s="379">
        <f>ROUND(F29*E29,7)</f>
        <v>1.4487333</v>
      </c>
      <c r="H29" s="380">
        <f>IF('CALCULO SIMPLES'!B37 = "m2",'Áreas a serem limpas'!B29+'Áreas a serem limpas'!B30,0)</f>
        <v>372</v>
      </c>
      <c r="I29" s="381">
        <f>G29*H29</f>
        <v>538.92878759999996</v>
      </c>
      <c r="J29" s="381">
        <f>I29</f>
        <v>538.92878759999996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IRF/São Sebastião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7981.2</v>
      </c>
      <c r="G34" s="362">
        <f>F34*E34</f>
        <v>0.35197092000000002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10048.7040466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IRF/São Sebastião</v>
      </c>
      <c r="B39" s="398" t="s">
        <v>222</v>
      </c>
      <c r="C39" s="387" t="s">
        <v>225</v>
      </c>
      <c r="D39" s="399">
        <f t="shared" ref="D39:D44" si="4">G7</f>
        <v>5.0575166999999999</v>
      </c>
      <c r="E39" s="400"/>
      <c r="F39" s="388">
        <f t="shared" ref="F39:F44" si="5">H7</f>
        <v>65</v>
      </c>
      <c r="G39" s="401">
        <f t="shared" ref="G39:G52" si="6">D39*F39</f>
        <v>328.7385855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5.0575166999999999</v>
      </c>
      <c r="E40" s="400"/>
      <c r="F40" s="388">
        <f t="shared" si="5"/>
        <v>970</v>
      </c>
      <c r="G40" s="401">
        <f t="shared" si="6"/>
        <v>4905.7911990000002</v>
      </c>
    </row>
    <row r="41" spans="1:12" ht="27.4" customHeight="1">
      <c r="A41" s="403"/>
      <c r="B41" s="403"/>
      <c r="C41" s="387" t="s">
        <v>397</v>
      </c>
      <c r="D41" s="399">
        <f t="shared" si="4"/>
        <v>13.486711100000001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2.4276080000000002</v>
      </c>
      <c r="E42" s="400"/>
      <c r="F42" s="388">
        <f t="shared" si="5"/>
        <v>300</v>
      </c>
      <c r="G42" s="401">
        <f t="shared" si="6"/>
        <v>728.28240000000005</v>
      </c>
    </row>
    <row r="43" spans="1:12" ht="27.4" customHeight="1">
      <c r="A43" s="403"/>
      <c r="B43" s="403"/>
      <c r="C43" s="387" t="s">
        <v>229</v>
      </c>
      <c r="D43" s="399">
        <f t="shared" si="4"/>
        <v>3.3716778000000001</v>
      </c>
      <c r="E43" s="400"/>
      <c r="F43" s="388">
        <f t="shared" si="5"/>
        <v>5</v>
      </c>
      <c r="G43" s="401">
        <f t="shared" si="6"/>
        <v>16.858388999999999</v>
      </c>
    </row>
    <row r="44" spans="1:12" ht="31" customHeight="1">
      <c r="A44" s="403"/>
      <c r="B44" s="403"/>
      <c r="C44" s="387" t="s">
        <v>230</v>
      </c>
      <c r="D44" s="399">
        <f t="shared" si="4"/>
        <v>4.0460133000000003</v>
      </c>
      <c r="E44" s="400"/>
      <c r="F44" s="388">
        <f t="shared" si="5"/>
        <v>175</v>
      </c>
      <c r="G44" s="401">
        <f t="shared" si="6"/>
        <v>708.05232750000005</v>
      </c>
    </row>
    <row r="45" spans="1:12" ht="31" customHeight="1">
      <c r="A45" s="403"/>
      <c r="B45" s="403"/>
      <c r="C45" s="387" t="s">
        <v>399</v>
      </c>
      <c r="D45" s="399">
        <f>G14</f>
        <v>20.230066699999998</v>
      </c>
      <c r="E45" s="400"/>
      <c r="F45" s="388">
        <f>H14</f>
        <v>40</v>
      </c>
      <c r="G45" s="401">
        <f t="shared" si="6"/>
        <v>809.2026679999999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25.620333299999999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2.2477852</v>
      </c>
      <c r="E47" s="400"/>
      <c r="F47" s="388">
        <f t="shared" ref="F47:F52" si="8">H19</f>
        <v>350</v>
      </c>
      <c r="G47" s="401">
        <f t="shared" si="6"/>
        <v>786.72482000000002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0.67433560000000003</v>
      </c>
      <c r="E48" s="400"/>
      <c r="F48" s="388">
        <f t="shared" si="8"/>
        <v>330</v>
      </c>
      <c r="G48" s="401">
        <f t="shared" si="6"/>
        <v>222.53074800000002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2.2477852</v>
      </c>
      <c r="E49" s="400"/>
      <c r="F49" s="388">
        <f t="shared" si="8"/>
        <v>30</v>
      </c>
      <c r="G49" s="401">
        <f t="shared" si="6"/>
        <v>67.433555999999996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2.2477852</v>
      </c>
      <c r="E50" s="400"/>
      <c r="F50" s="388">
        <f t="shared" si="8"/>
        <v>180</v>
      </c>
      <c r="G50" s="401">
        <f t="shared" si="6"/>
        <v>404.601336</v>
      </c>
    </row>
    <row r="51" spans="1:10" ht="27.4" customHeight="1">
      <c r="A51" s="403"/>
      <c r="B51" s="403"/>
      <c r="C51" s="387" t="s">
        <v>238</v>
      </c>
      <c r="D51" s="399">
        <f t="shared" si="7"/>
        <v>2.2477852</v>
      </c>
      <c r="E51" s="400"/>
      <c r="F51" s="388">
        <f t="shared" si="8"/>
        <v>60</v>
      </c>
      <c r="G51" s="401">
        <f t="shared" si="6"/>
        <v>134.86711199999999</v>
      </c>
    </row>
    <row r="52" spans="1:10" ht="31" customHeight="1">
      <c r="A52" s="403"/>
      <c r="B52" s="406"/>
      <c r="C52" s="407" t="s">
        <v>239</v>
      </c>
      <c r="D52" s="399">
        <f t="shared" si="7"/>
        <v>6.06902E-2</v>
      </c>
      <c r="E52" s="400"/>
      <c r="F52" s="388">
        <f t="shared" si="8"/>
        <v>90</v>
      </c>
      <c r="G52" s="401">
        <f t="shared" si="6"/>
        <v>5.4621180000000003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391.22999999999956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1.4487333</v>
      </c>
      <c r="E54" s="400"/>
      <c r="F54" s="388">
        <f>H29</f>
        <v>372</v>
      </c>
      <c r="G54" s="401">
        <f>D54*F54</f>
        <v>538.92878759999996</v>
      </c>
    </row>
    <row r="55" spans="1:10" ht="28.4" customHeight="1">
      <c r="A55" s="403"/>
      <c r="B55" s="406"/>
      <c r="C55" s="387" t="s">
        <v>432</v>
      </c>
      <c r="D55" s="411">
        <f>G34</f>
        <v>0.35197092000000002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IRF/São Sebastião</v>
      </c>
      <c r="E56" s="341"/>
      <c r="F56" s="342"/>
      <c r="G56" s="412">
        <f>SUM(G39:G55)</f>
        <v>10048.704046599998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65</v>
      </c>
      <c r="D61" s="423" t="s">
        <v>439</v>
      </c>
      <c r="E61" s="424">
        <f>'Servente 20h'!H142</f>
        <v>4073.22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970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300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5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175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40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350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330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30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180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60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90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186</v>
      </c>
      <c r="D76" s="423" t="s">
        <v>442</v>
      </c>
      <c r="E76" s="424">
        <f>'Limpador de vidros sem risco- D'!H140</f>
        <v>6493.65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186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7981.2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2967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10048.704046599998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654.32333333333338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260.77500000000003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10963.802379933331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263131.25711839995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FA65A-3CF3-4F41-A5FE-0674FC853016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0.05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D6D11BDD-A7D5-4557-8973-5BABCC52E001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51B3F508-2008-40E5-A186-DFF894C25BCF}"/>
</file>

<file path=customXml/itemProps2.xml><?xml version="1.0" encoding="utf-8"?>
<ds:datastoreItem xmlns:ds="http://schemas.openxmlformats.org/officeDocument/2006/customXml" ds:itemID="{277979EC-7A71-487C-9B99-D85F9B649E86}"/>
</file>

<file path=customXml/itemProps3.xml><?xml version="1.0" encoding="utf-8"?>
<ds:datastoreItem xmlns:ds="http://schemas.openxmlformats.org/officeDocument/2006/customXml" ds:itemID="{A2244CB8-39CC-45EF-8878-81861E5905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2025-11-24T11:51:41Z</dcterms:created>
  <dcterms:modified xsi:type="dcterms:W3CDTF">2025-11-24T11:51:42Z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